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<sst xmlns="http://schemas.openxmlformats.org/spreadsheetml/2006/main" count="47" uniqueCount="34">
  <si>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Cash Flow Sample (Summary Top Sheet)</t>
  </si>
  <si>
    <t>[Boxed numbers are Financier's drawdowns assigned to the Bank for the interim financing loan.]</t>
  </si>
  <si>
    <t>The figures on this form are for demonstration purposes only and are not to be taken as financial advice.</t>
  </si>
  <si>
    <t>Acct</t>
  </si>
  <si>
    <t>Description</t>
  </si>
  <si>
    <t>Budget</t>
  </si>
  <si>
    <t>Dev/Prep4</t>
  </si>
  <si>
    <t>Prep 3</t>
  </si>
  <si>
    <t>Prep 2</t>
  </si>
  <si>
    <t>Prep 1</t>
  </si>
  <si>
    <t>Shoot 1</t>
  </si>
  <si>
    <t>Shoot 2</t>
  </si>
  <si>
    <t>Shoot 3</t>
  </si>
  <si>
    <t>Shoot 4</t>
  </si>
  <si>
    <t>TOTAL OUTFLOWS</t>
  </si>
  <si>
    <t>INFLOWS</t>
  </si>
  <si>
    <t>Financier #1</t>
  </si>
  <si>
    <t>Financier #2</t>
  </si>
  <si>
    <t>Financier #3</t>
  </si>
  <si>
    <t>Financier #4</t>
  </si>
  <si>
    <t>Producer Deferral</t>
  </si>
  <si>
    <t>TOTAL INFLOWS</t>
  </si>
  <si>
    <t>Inflows Minus Outflows</t>
  </si>
  <si>
    <t>INTERIM FINANCING</t>
  </si>
  <si>
    <t>Running Balance</t>
  </si>
  <si>
    <t>Shoot 5</t>
  </si>
  <si>
    <t>Shoot 6</t>
  </si>
  <si>
    <t>Wrap 1</t>
  </si>
  <si>
    <t>Wrap 2</t>
  </si>
  <si>
    <t>Post Mo1</t>
  </si>
  <si>
    <t>Post Mo2</t>
  </si>
  <si>
    <t>Post Mo3</t>
  </si>
  <si>
    <t>Post Mo4</t>
  </si>
  <si>
    <t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</si>
</sst>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_-* #,##0_-;* \(#,##0\)_-;_-* \-??_-;_-@_-"/>
    <numFmt numFmtId="167" formatCode="0%"/>
    <numFmt numFmtId="168" formatCode="0.00%"/>
  </numFmts>
  <fonts count="3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2" borderId="1" xfId="0" applyFont="1" applyFill="1" applyBorder="1" applyAlignment="1">
      <alignment/>
    </xf>
    <xf numFmtId="166" fontId="1" fillId="2" borderId="2" xfId="15" applyNumberFormat="1" applyFont="1" applyFill="1" applyBorder="1" applyAlignment="1" applyProtection="1">
      <alignment/>
      <protection/>
    </xf>
    <xf numFmtId="166" fontId="1" fillId="2" borderId="1" xfId="15" applyNumberFormat="1" applyFont="1" applyFill="1" applyBorder="1" applyAlignment="1" applyProtection="1">
      <alignment/>
      <protection/>
    </xf>
    <xf numFmtId="164" fontId="1" fillId="0" borderId="1" xfId="0" applyFont="1" applyBorder="1" applyAlignment="1">
      <alignment/>
    </xf>
    <xf numFmtId="166" fontId="1" fillId="0" borderId="2" xfId="15" applyNumberFormat="1" applyFont="1" applyFill="1" applyBorder="1" applyAlignment="1" applyProtection="1">
      <alignment/>
      <protection/>
    </xf>
    <xf numFmtId="166" fontId="1" fillId="0" borderId="1" xfId="15" applyNumberFormat="1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6" fontId="0" fillId="0" borderId="2" xfId="15" applyNumberFormat="1" applyFont="1" applyFill="1" applyBorder="1" applyAlignment="1" applyProtection="1">
      <alignment/>
      <protection/>
    </xf>
    <xf numFmtId="166" fontId="0" fillId="0" borderId="1" xfId="15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4" fontId="1" fillId="2" borderId="3" xfId="0" applyFont="1" applyFill="1" applyBorder="1" applyAlignment="1">
      <alignment/>
    </xf>
    <xf numFmtId="166" fontId="1" fillId="2" borderId="3" xfId="15" applyNumberFormat="1" applyFont="1" applyFill="1" applyBorder="1" applyAlignment="1" applyProtection="1">
      <alignment/>
      <protection/>
    </xf>
    <xf numFmtId="168" fontId="0" fillId="0" borderId="0" xfId="19" applyNumberFormat="1" applyFont="1" applyFill="1" applyBorder="1" applyAlignment="1" applyProtection="1">
      <alignment/>
      <protection/>
    </xf>
    <xf numFmtId="166" fontId="0" fillId="0" borderId="4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4" sqref="A4"/>
    </sheetView>
  </sheetViews>
  <sheetFormatPr defaultColWidth="12.57421875" defaultRowHeight="12.75"/>
  <cols>
    <col min="1" max="1" width="5.7109375" style="0" customWidth="1"/>
    <col min="2" max="2" width="15.7109375" style="0" customWidth="1"/>
    <col min="3" max="4" width="11.140625" style="0" customWidth="1"/>
    <col min="5" max="11" width="10.421875" style="0" customWidth="1"/>
    <col min="12" max="16384" width="11.57421875" style="0" customWidth="1"/>
  </cols>
  <sheetData>
    <row r="1" spans="1:11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12.75">
      <c r="A3" s="4" t="s">
        <v>2</v>
      </c>
      <c r="B3"/>
      <c r="C3"/>
      <c r="D3"/>
      <c r="E3"/>
      <c r="F3"/>
      <c r="G3"/>
      <c r="H3"/>
      <c r="I3"/>
      <c r="J3"/>
      <c r="K3"/>
    </row>
    <row r="4" spans="1:11" s="2" customFormat="1" ht="12.75">
      <c r="A4"/>
      <c r="B4"/>
      <c r="C4"/>
      <c r="D4"/>
      <c r="E4"/>
      <c r="F4"/>
      <c r="G4"/>
      <c r="H4"/>
      <c r="I4"/>
      <c r="J4"/>
      <c r="K4"/>
    </row>
    <row r="5" spans="1:11" ht="12.75">
      <c r="A5" s="5" t="s">
        <v>3</v>
      </c>
      <c r="B5" s="5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</row>
    <row r="6" spans="1:11" ht="12.75">
      <c r="A6" s="8" t="s">
        <v>14</v>
      </c>
      <c r="B6" s="8"/>
      <c r="C6" s="9">
        <v>1500000</v>
      </c>
      <c r="D6" s="10">
        <f>C6*4.562%</f>
        <v>68430</v>
      </c>
      <c r="E6" s="10">
        <f>C6*2.13584%</f>
        <v>32037.6</v>
      </c>
      <c r="F6" s="10">
        <f>C6*4.2516%</f>
        <v>63774</v>
      </c>
      <c r="G6" s="10">
        <f>C6*6.7782%</f>
        <v>101672.99999999999</v>
      </c>
      <c r="H6" s="10">
        <f>C6*19.8924%</f>
        <v>298386</v>
      </c>
      <c r="I6" s="10">
        <f>C6*7.69234%</f>
        <v>115385.1</v>
      </c>
      <c r="J6" s="10">
        <f>C6*8.87492%</f>
        <v>133123.8</v>
      </c>
      <c r="K6" s="10">
        <f>C6*7.941988%</f>
        <v>119129.81999999999</v>
      </c>
    </row>
    <row r="8" ht="12.75">
      <c r="A8" s="11" t="s">
        <v>15</v>
      </c>
    </row>
    <row r="9" spans="1:11" ht="12.75">
      <c r="A9" s="12"/>
      <c r="B9" s="12" t="s">
        <v>16</v>
      </c>
      <c r="C9" s="13">
        <v>750000</v>
      </c>
      <c r="D9" s="14">
        <v>10000</v>
      </c>
      <c r="E9" s="14">
        <f>750000*0.25</f>
        <v>187500</v>
      </c>
      <c r="F9" s="14"/>
      <c r="G9" s="14"/>
      <c r="H9" s="14">
        <f>750000*0.25</f>
        <v>187500</v>
      </c>
      <c r="I9" s="14"/>
      <c r="J9" s="14"/>
      <c r="K9" s="14">
        <f>750000*0.2</f>
        <v>150000</v>
      </c>
    </row>
    <row r="10" spans="1:11" ht="12.75">
      <c r="A10" s="12"/>
      <c r="B10" s="12" t="s">
        <v>17</v>
      </c>
      <c r="C10" s="13">
        <f>C6*25%</f>
        <v>375000</v>
      </c>
      <c r="D10" s="14">
        <v>35000</v>
      </c>
      <c r="E10" s="14"/>
      <c r="F10" s="14"/>
      <c r="G10" s="14"/>
      <c r="H10" s="14">
        <f>375000*0.6</f>
        <v>225000</v>
      </c>
      <c r="I10" s="14"/>
      <c r="J10" s="14"/>
      <c r="K10" s="14"/>
    </row>
    <row r="11" spans="1:11" ht="12.75">
      <c r="A11" s="12"/>
      <c r="B11" s="12" t="s">
        <v>18</v>
      </c>
      <c r="C11" s="13">
        <f>C6*10%</f>
        <v>150000</v>
      </c>
      <c r="D11" s="14">
        <v>5000</v>
      </c>
      <c r="E11" s="14"/>
      <c r="F11" s="14"/>
      <c r="G11" s="14"/>
      <c r="H11" s="14">
        <v>45000</v>
      </c>
      <c r="I11" s="14"/>
      <c r="J11" s="14"/>
      <c r="K11" s="14"/>
    </row>
    <row r="12" spans="1:11" ht="12.75">
      <c r="A12" s="12"/>
      <c r="B12" s="12" t="s">
        <v>19</v>
      </c>
      <c r="C12" s="13">
        <v>175000</v>
      </c>
      <c r="D12" s="14">
        <v>20000</v>
      </c>
      <c r="E12" s="14"/>
      <c r="F12" s="14">
        <v>20000</v>
      </c>
      <c r="G12" s="14"/>
      <c r="H12" s="14">
        <v>20000</v>
      </c>
      <c r="I12" s="14"/>
      <c r="J12" s="14">
        <v>20000</v>
      </c>
      <c r="K12" s="14"/>
    </row>
    <row r="13" spans="1:11" ht="12.75">
      <c r="A13" s="12"/>
      <c r="B13" s="12" t="s">
        <v>20</v>
      </c>
      <c r="C13" s="13">
        <v>50000</v>
      </c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8" t="s">
        <v>21</v>
      </c>
      <c r="B14" s="8"/>
      <c r="C14" s="9">
        <f>SUM(C9:C13)</f>
        <v>1500000</v>
      </c>
      <c r="D14" s="10">
        <f>SUM(D9:D13)</f>
        <v>70000</v>
      </c>
      <c r="E14" s="10">
        <f>SUM(E9:E13)</f>
        <v>187500</v>
      </c>
      <c r="F14" s="10">
        <f>SUM(F9:F13)</f>
        <v>20000</v>
      </c>
      <c r="G14" s="10">
        <f>SUM(G9:G13)</f>
        <v>0</v>
      </c>
      <c r="H14" s="10">
        <f>SUM(H9:H13)</f>
        <v>477500</v>
      </c>
      <c r="I14" s="10">
        <f>SUM(I9:I13)</f>
        <v>0</v>
      </c>
      <c r="J14" s="10">
        <f>SUM(J9:J13)</f>
        <v>20000</v>
      </c>
      <c r="K14" s="10">
        <f>SUM(K9:K13)</f>
        <v>150000</v>
      </c>
    </row>
    <row r="15" ht="12.75">
      <c r="C15" s="15"/>
    </row>
    <row r="16" spans="1:11" ht="12.75">
      <c r="A16" s="16" t="s">
        <v>22</v>
      </c>
      <c r="B16" s="16"/>
      <c r="C16" s="13"/>
      <c r="D16" s="14">
        <f>D14-D6</f>
        <v>1570</v>
      </c>
      <c r="E16" s="14">
        <f>E14+D16-E6</f>
        <v>157032.4</v>
      </c>
      <c r="F16" s="14">
        <f>F14+E16-F6</f>
        <v>113258.4</v>
      </c>
      <c r="G16" s="14">
        <f>G14+F16-G6</f>
        <v>11585.400000000009</v>
      </c>
      <c r="H16" s="14">
        <f>H14+G16-H6</f>
        <v>190699.40000000002</v>
      </c>
      <c r="I16" s="14">
        <f>I14+H16-I6</f>
        <v>75314.30000000002</v>
      </c>
      <c r="J16" s="14">
        <f>J14+I16-J6</f>
        <v>-37809.49999999997</v>
      </c>
      <c r="K16" s="14">
        <f>K14+J16-K6</f>
        <v>-6939.319999999963</v>
      </c>
    </row>
    <row r="17" spans="1:11" ht="12.75">
      <c r="A17" s="8" t="s">
        <v>23</v>
      </c>
      <c r="B17" s="8"/>
      <c r="C17" s="9">
        <v>246250</v>
      </c>
      <c r="D17" s="10"/>
      <c r="E17" s="10"/>
      <c r="F17" s="10"/>
      <c r="G17" s="10"/>
      <c r="H17" s="10"/>
      <c r="I17" s="10"/>
      <c r="J17" s="10">
        <v>46250</v>
      </c>
      <c r="K17" s="10"/>
    </row>
    <row r="18" spans="1:11" ht="12.75">
      <c r="A18" s="8" t="s">
        <v>24</v>
      </c>
      <c r="B18" s="8"/>
      <c r="C18" s="9"/>
      <c r="D18" s="10">
        <f>D16</f>
        <v>1570</v>
      </c>
      <c r="E18" s="10">
        <f>E16</f>
        <v>157032.4</v>
      </c>
      <c r="F18" s="10">
        <f>F16</f>
        <v>113258.4</v>
      </c>
      <c r="G18" s="10">
        <f>G16</f>
        <v>11585.400000000009</v>
      </c>
      <c r="H18" s="10">
        <f>H16</f>
        <v>190699.40000000002</v>
      </c>
      <c r="I18" s="10">
        <f>I16</f>
        <v>75314.30000000002</v>
      </c>
      <c r="J18" s="10">
        <f>J17+J16</f>
        <v>8440.50000000003</v>
      </c>
      <c r="K18" s="10">
        <f>K16+J17</f>
        <v>39310.68000000004</v>
      </c>
    </row>
    <row r="21" spans="1:11" ht="12.75">
      <c r="A21" s="17" t="s">
        <v>3</v>
      </c>
      <c r="B21" s="17" t="s">
        <v>4</v>
      </c>
      <c r="C21" s="18" t="s">
        <v>25</v>
      </c>
      <c r="D21" s="18" t="s">
        <v>26</v>
      </c>
      <c r="E21" s="18" t="s">
        <v>27</v>
      </c>
      <c r="F21" s="18" t="s">
        <v>28</v>
      </c>
      <c r="G21" s="18" t="s">
        <v>29</v>
      </c>
      <c r="H21" s="18" t="s">
        <v>30</v>
      </c>
      <c r="I21" s="18" t="s">
        <v>31</v>
      </c>
      <c r="J21" s="18" t="s">
        <v>32</v>
      </c>
      <c r="K21" s="18" t="s">
        <v>33</v>
      </c>
    </row>
    <row r="22" spans="1:11" ht="12.75">
      <c r="A22" s="8" t="s">
        <v>14</v>
      </c>
      <c r="B22" s="8"/>
      <c r="C22" s="10">
        <v>131346</v>
      </c>
      <c r="D22" s="10">
        <v>110117</v>
      </c>
      <c r="E22" s="10">
        <v>57745</v>
      </c>
      <c r="F22" s="10">
        <v>18778</v>
      </c>
      <c r="G22" s="10">
        <v>41249</v>
      </c>
      <c r="H22" s="10">
        <v>64803</v>
      </c>
      <c r="I22" s="10">
        <v>87890</v>
      </c>
      <c r="J22" s="10">
        <v>56133</v>
      </c>
      <c r="K22" s="10">
        <f>SUM(C22:J22)+SUM(D6:K6)</f>
        <v>1500000.3199999998</v>
      </c>
    </row>
    <row r="23" spans="3:11" ht="12.75">
      <c r="C23" s="19"/>
      <c r="D23" s="19"/>
      <c r="E23" s="19"/>
      <c r="F23" s="19"/>
      <c r="G23" s="19"/>
      <c r="H23" s="19"/>
      <c r="I23" s="19"/>
      <c r="J23" s="19"/>
      <c r="K23" s="19"/>
    </row>
    <row r="24" ht="12.75">
      <c r="A24" s="11" t="s">
        <v>15</v>
      </c>
    </row>
    <row r="25" spans="1:11" ht="12.75">
      <c r="A25" s="12"/>
      <c r="B25" s="12" t="s">
        <v>16</v>
      </c>
      <c r="C25" s="14"/>
      <c r="D25" s="14"/>
      <c r="E25" s="14">
        <f>750000*0.15</f>
        <v>112500</v>
      </c>
      <c r="F25" s="14"/>
      <c r="G25" s="14"/>
      <c r="H25" s="14">
        <f>750000*0.075</f>
        <v>56250</v>
      </c>
      <c r="I25" s="14"/>
      <c r="J25" s="20">
        <v>46250</v>
      </c>
      <c r="K25" s="10">
        <f>SUM(C25:J25)+SUM(D9:K9)</f>
        <v>750000</v>
      </c>
    </row>
    <row r="26" spans="1:11" ht="12.75">
      <c r="A26" s="12"/>
      <c r="B26" s="12" t="s">
        <v>17</v>
      </c>
      <c r="C26" s="14"/>
      <c r="D26" s="14"/>
      <c r="E26" s="14"/>
      <c r="F26" s="14"/>
      <c r="G26" s="14"/>
      <c r="H26" s="20">
        <f>375000*0.2</f>
        <v>75000</v>
      </c>
      <c r="I26" s="14"/>
      <c r="J26" s="20">
        <v>40000</v>
      </c>
      <c r="K26" s="10">
        <f>SUM(C26:J26)+SUM(D10:K10)</f>
        <v>375000</v>
      </c>
    </row>
    <row r="27" spans="1:11" ht="12.75">
      <c r="A27" s="12"/>
      <c r="B27" s="12" t="s">
        <v>18</v>
      </c>
      <c r="C27" s="14"/>
      <c r="D27" s="14"/>
      <c r="E27" s="14">
        <v>50000</v>
      </c>
      <c r="F27" s="14"/>
      <c r="G27" s="14"/>
      <c r="H27" s="20">
        <v>25000</v>
      </c>
      <c r="I27" s="14"/>
      <c r="J27" s="20">
        <v>25000</v>
      </c>
      <c r="K27" s="10">
        <f>SUM(C27:J27)+SUM(D11:K11)</f>
        <v>150000</v>
      </c>
    </row>
    <row r="28" spans="1:11" ht="12.75">
      <c r="A28" s="12"/>
      <c r="B28" s="12" t="s">
        <v>19</v>
      </c>
      <c r="C28" s="14">
        <v>20000</v>
      </c>
      <c r="D28" s="14"/>
      <c r="E28" s="14">
        <v>20000</v>
      </c>
      <c r="F28" s="14"/>
      <c r="G28" s="14">
        <v>20000</v>
      </c>
      <c r="H28" s="14"/>
      <c r="I28" s="20">
        <v>20000</v>
      </c>
      <c r="J28" s="20">
        <v>15000</v>
      </c>
      <c r="K28" s="10">
        <f>SUM(C28:J28)+SUM(D12:K12)</f>
        <v>175000</v>
      </c>
    </row>
    <row r="29" spans="1:11" ht="12.75">
      <c r="A29" s="12"/>
      <c r="B29" s="12" t="s">
        <v>20</v>
      </c>
      <c r="C29" s="14"/>
      <c r="D29" s="14"/>
      <c r="E29" s="14"/>
      <c r="F29" s="14"/>
      <c r="G29" s="14"/>
      <c r="H29" s="14"/>
      <c r="I29" s="14"/>
      <c r="J29" s="14">
        <v>50000</v>
      </c>
      <c r="K29" s="10">
        <f>SUM(C29:J29)+SUM(D13:K13)</f>
        <v>50000</v>
      </c>
    </row>
    <row r="30" spans="1:11" ht="12.75">
      <c r="A30" s="8" t="s">
        <v>21</v>
      </c>
      <c r="B30" s="8"/>
      <c r="C30" s="10">
        <f>SUM(C25:C29)</f>
        <v>20000</v>
      </c>
      <c r="D30" s="10">
        <f>SUM(D25:D29)</f>
        <v>0</v>
      </c>
      <c r="E30" s="10">
        <f>SUM(E25:E29)</f>
        <v>182500</v>
      </c>
      <c r="F30" s="10">
        <f>SUM(F25:F29)</f>
        <v>0</v>
      </c>
      <c r="G30" s="10">
        <f>SUM(G25:G29)</f>
        <v>20000</v>
      </c>
      <c r="H30" s="10">
        <f>SUM(H25:H29)</f>
        <v>156250</v>
      </c>
      <c r="I30" s="10">
        <f>SUM(I25:I29)</f>
        <v>20000</v>
      </c>
      <c r="J30" s="10">
        <f>SUM(J25:J29)</f>
        <v>176250</v>
      </c>
      <c r="K30" s="10">
        <f>SUM(C30:J30)+SUM(D14:K14)</f>
        <v>1500000</v>
      </c>
    </row>
    <row r="31" ht="12.75">
      <c r="C31" s="15"/>
    </row>
    <row r="32" spans="1:11" ht="12.75">
      <c r="A32" s="16" t="s">
        <v>22</v>
      </c>
      <c r="B32" s="16"/>
      <c r="C32" s="14">
        <f>C30+K16-C22</f>
        <v>-118285.31999999996</v>
      </c>
      <c r="D32" s="14">
        <f>D30+C32-D22</f>
        <v>-228402.31999999995</v>
      </c>
      <c r="E32" s="14">
        <f>E30+D32-E22</f>
        <v>-103647.31999999995</v>
      </c>
      <c r="F32" s="14">
        <f>F30+E32-F22</f>
        <v>-122425.31999999995</v>
      </c>
      <c r="G32" s="14">
        <f>G30+F32-G22</f>
        <v>-143674.31999999995</v>
      </c>
      <c r="H32" s="14">
        <f>H30+G32-H22</f>
        <v>-52227.31999999995</v>
      </c>
      <c r="I32" s="14">
        <f>I30+H32-I22</f>
        <v>-120117.31999999995</v>
      </c>
      <c r="J32" s="14">
        <f>J30+I32-J22</f>
        <v>-0.31999999994877726</v>
      </c>
      <c r="K32" s="10"/>
    </row>
    <row r="33" spans="1:11" ht="12.75">
      <c r="A33" s="8" t="s">
        <v>23</v>
      </c>
      <c r="B33" s="8"/>
      <c r="C33" s="10">
        <v>100000</v>
      </c>
      <c r="D33" s="10">
        <v>100000</v>
      </c>
      <c r="E33" s="10"/>
      <c r="F33" s="10"/>
      <c r="G33" s="10"/>
      <c r="H33" s="10">
        <v>-100000</v>
      </c>
      <c r="I33" s="10">
        <v>-20000</v>
      </c>
      <c r="J33" s="10">
        <f>-SUM(J25:J28)</f>
        <v>-126250</v>
      </c>
      <c r="K33" s="10">
        <f>SUM(C33:J33)+SUM(D17:K17)</f>
        <v>0</v>
      </c>
    </row>
    <row r="34" spans="1:11" ht="12.75">
      <c r="A34" s="8" t="s">
        <v>24</v>
      </c>
      <c r="B34" s="8"/>
      <c r="C34" s="10">
        <f>C32+J17+C33</f>
        <v>27964.680000000037</v>
      </c>
      <c r="D34" s="10">
        <f>D32+$J$17+SUM($C$33:D33)</f>
        <v>17847.68000000005</v>
      </c>
      <c r="E34" s="10">
        <f>E32+$J$17+SUM($C$33:E33)</f>
        <v>142602.68000000005</v>
      </c>
      <c r="F34" s="10">
        <f>F32+$J$17+SUM($C$33:F33)</f>
        <v>123824.68000000005</v>
      </c>
      <c r="G34" s="10">
        <f>G32+$J$17+SUM($C$33:G33)</f>
        <v>102575.68000000005</v>
      </c>
      <c r="H34" s="10">
        <f>H32+$J$17+SUM($C$33:H33)</f>
        <v>94022.68000000005</v>
      </c>
      <c r="I34" s="10">
        <f>I32+$J$17+SUM($C$33:I33)</f>
        <v>6132.680000000051</v>
      </c>
      <c r="J34" s="10">
        <f>J32+$J$17+SUM($C$33:J33)</f>
        <v>-0.31999999994877726</v>
      </c>
      <c r="K34" s="10"/>
    </row>
  </sheetData>
  <mergeCells count="12">
    <mergeCell ref="A1:K1"/>
    <mergeCell ref="A2:K2"/>
    <mergeCell ref="A6:B6"/>
    <mergeCell ref="A14:B14"/>
    <mergeCell ref="A16:B16"/>
    <mergeCell ref="A17:B17"/>
    <mergeCell ref="A18:B18"/>
    <mergeCell ref="A22:B22"/>
    <mergeCell ref="A30:B30"/>
    <mergeCell ref="A32:B32"/>
    <mergeCell ref="A33:B33"/>
    <mergeCell ref="A34:B34"/>
  </mergeCells>
  <printOptions horizontalCentered="1"/>
  <pageMargins left="0.7875" right="0.7875" top="0.7875" bottom="0.9833333333333333" header="0.5118055555555555" footer="0.7875"/>
  <pageSetup firstPageNumber="1" useFirstPageNumber="1" horizontalDpi="300" verticalDpi="300" orientation="landscape"/>
  <headerFooter alignWithMargins="0">
    <oddFooter>&amp;L&amp;7A Film Production Management 101 form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7875" right="0.7875" top="0.7875" bottom="0.9833333333333333" header="0.5118055555555555" footer="0.7875"/>
  <pageSetup horizontalDpi="300" verticalDpi="300" orientation="portrait"/>
  <headerFooter alignWithMargins="0">
    <oddFooter>&amp;L&amp;"Times New Roman,Regular"&amp;7A Film Production Management 101 form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7875" right="0.7875" top="0.7875" bottom="0.9833333333333333" header="0.5118055555555555" footer="0.7875"/>
  <pageSetup horizontalDpi="300" verticalDpi="300" orientation="portrait"/>
  <headerFooter alignWithMargins="0">
    <oddFooter>&amp;L&amp;"Times New Roman,Regular"&amp;7A Film Production Management 101 form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Film Production Management 101 form</dc:title>
  <dc:subject/>
  <dc:creator>Patz </dc:creator>
  <cp:keywords/>
  <dc:description/>
  <cp:lastModifiedBy>Patz </cp:lastModifiedBy>
  <dcterms:created xsi:type="dcterms:W3CDTF">2009-11-23T06:21:42Z</dcterms:created>
  <dcterms:modified xsi:type="dcterms:W3CDTF">2009-12-06T03:53:18Z</dcterms:modified>
  <cp:category/>
  <cp:version/>
  <cp:contentType/>
  <cp:contentStatus/>
  <cp:revision>11</cp:revision>
</cp:coreProperties>
</file>